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25" windowHeight="8280" activeTab="0"/>
  </bookViews>
  <sheets>
    <sheet name="METHODE 1" sheetId="1" r:id="rId1"/>
    <sheet name="METHODE 1 Exemple" sheetId="2" r:id="rId2"/>
    <sheet name="METHODE 2" sheetId="3" r:id="rId3"/>
    <sheet name="METHODE 2 Exemple" sheetId="4" r:id="rId4"/>
  </sheets>
  <definedNames/>
  <calcPr fullCalcOnLoad="1"/>
</workbook>
</file>

<file path=xl/sharedStrings.xml><?xml version="1.0" encoding="utf-8"?>
<sst xmlns="http://schemas.openxmlformats.org/spreadsheetml/2006/main" count="128" uniqueCount="32">
  <si>
    <t>Dépenses d'investissement</t>
  </si>
  <si>
    <t>Recettes d'investissement</t>
  </si>
  <si>
    <t>61 + 62 + 66</t>
  </si>
  <si>
    <t>40 + 41 + 42 + 43 + 44 + 45 + 46</t>
  </si>
  <si>
    <t>Dettes à court, moyen et long termes</t>
  </si>
  <si>
    <t>921 + 922 + 923</t>
  </si>
  <si>
    <t>Quotité de la dette brute</t>
  </si>
  <si>
    <t>Fixation du plafond d'endettement de la commune selon la Méthode 1</t>
  </si>
  <si>
    <t>Cptes 2015</t>
  </si>
  <si>
    <t>Budget 2016</t>
  </si>
  <si>
    <t>Dépenses courantes</t>
  </si>
  <si>
    <t>Recettes courantes</t>
  </si>
  <si>
    <t>Dénomination</t>
  </si>
  <si>
    <t xml:space="preserve">Besoin de financement </t>
  </si>
  <si>
    <t>Endettement prévisionnel</t>
  </si>
  <si>
    <t>Cash flow de fonctionnement (marge d'autofinancement)</t>
  </si>
  <si>
    <t>N° nature</t>
  </si>
  <si>
    <t>Quotité de dette brute</t>
  </si>
  <si>
    <t>Limite maximale d'endettement (250% de quotité brute)</t>
  </si>
  <si>
    <t>Limite maximale d'endettement sur la moyenne de la période</t>
  </si>
  <si>
    <t>Endettement prévisionnel sur la période</t>
  </si>
  <si>
    <t>Limite maximale d'endettement selon 2021</t>
  </si>
  <si>
    <t>Capacité économique d'endettement à 30 ans</t>
  </si>
  <si>
    <t>Fixation du plafond d'endettement de la commune selon la Méthode 2</t>
  </si>
  <si>
    <t>Cash flow de fonctionnement moyen de référence</t>
  </si>
  <si>
    <t>Montant à ajouter/soustraire au cash flow de référence</t>
  </si>
  <si>
    <t>Calcul du cash flow de fonctionnement (marge d'autofinancement)</t>
  </si>
  <si>
    <t>Fixation du plafond d'endettement de la commune selon la Méthode 1*</t>
  </si>
  <si>
    <t>*La Méthode 1 est présentée dans le document "Plafond d'endettement : Mode d'emploi" d'août 2016, disponible sur le site internet de l'UCV.</t>
  </si>
  <si>
    <t>*La Méthode 2 est présentée dans le document "Plafond d'endettement : Mode d'emploi" d'août 2016, disponible sur le site internet de l'UCV.</t>
  </si>
  <si>
    <t>Fixation du plafond d'endettement de la commune selon la Méthode 2*</t>
  </si>
  <si>
    <t>30 + 31 + 32 + 35 + 36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</si>
</sst>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_ ;[Red]\-#,##0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i/>
      <sz val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medium">
        <color indexed="10"/>
      </bottom>
    </border>
    <border>
      <left/>
      <right style="medium">
        <color indexed="10"/>
      </right>
      <top/>
      <bottom/>
    </border>
    <border>
      <left/>
      <right/>
      <top/>
      <bottom style="medium">
        <color indexed="10"/>
      </bottom>
    </border>
    <border>
      <left style="thin"/>
      <right style="medium">
        <color indexed="10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>
        <color indexed="10"/>
      </bottom>
    </border>
    <border>
      <left style="medium">
        <color indexed="10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0" borderId="2" applyNumberFormat="0" applyFill="0" applyAlignment="0" applyProtection="0"/>
    <xf numFmtId="0" fontId="0" fillId="5" borderId="3" applyNumberFormat="0" applyFont="0" applyAlignment="0" applyProtection="0"/>
    <xf numFmtId="0" fontId="17" fillId="3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8" fillId="9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4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9" fontId="3" fillId="0" borderId="10" xfId="50" applyFont="1" applyBorder="1" applyAlignment="1">
      <alignment horizontal="center" vertical="center"/>
    </xf>
    <xf numFmtId="164" fontId="3" fillId="18" borderId="10" xfId="0" applyNumberFormat="1" applyFont="1" applyFill="1" applyBorder="1" applyAlignment="1">
      <alignment horizontal="right" vertical="center"/>
    </xf>
    <xf numFmtId="164" fontId="3" fillId="0" borderId="10" xfId="50" applyNumberFormat="1" applyFont="1" applyBorder="1" applyAlignment="1">
      <alignment horizontal="right" vertical="center"/>
    </xf>
    <xf numFmtId="0" fontId="5" fillId="9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/>
    </xf>
    <xf numFmtId="164" fontId="5" fillId="9" borderId="10" xfId="0" applyNumberFormat="1" applyFont="1" applyFill="1" applyBorder="1" applyAlignment="1">
      <alignment horizontal="right" vertical="center"/>
    </xf>
    <xf numFmtId="164" fontId="5" fillId="3" borderId="1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vertical="center"/>
    </xf>
    <xf numFmtId="164" fontId="9" fillId="18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J31"/>
  <sheetViews>
    <sheetView tabSelected="1" zoomScalePageLayoutView="0" workbookViewId="0" topLeftCell="A1">
      <selection activeCell="D28" sqref="D28"/>
    </sheetView>
  </sheetViews>
  <sheetFormatPr defaultColWidth="10.8515625" defaultRowHeight="12.75"/>
  <cols>
    <col min="1" max="1" width="3.57421875" style="2" customWidth="1"/>
    <col min="2" max="2" width="47.57421875" style="2" customWidth="1"/>
    <col min="3" max="3" width="24.140625" style="3" customWidth="1"/>
    <col min="4" max="16384" width="10.8515625" style="2" customWidth="1"/>
  </cols>
  <sheetData>
    <row r="1" ht="6.75" customHeight="1"/>
    <row r="2" ht="15.75">
      <c r="B2" s="4" t="s">
        <v>27</v>
      </c>
    </row>
    <row r="4" spans="2:10" ht="16.5" customHeight="1">
      <c r="B4" s="16" t="s">
        <v>12</v>
      </c>
      <c r="C4" s="16" t="s">
        <v>16</v>
      </c>
      <c r="D4" s="17" t="s">
        <v>8</v>
      </c>
      <c r="E4" s="17" t="s">
        <v>9</v>
      </c>
      <c r="F4" s="18">
        <v>2017</v>
      </c>
      <c r="G4" s="18">
        <v>2018</v>
      </c>
      <c r="H4" s="18">
        <v>2019</v>
      </c>
      <c r="I4" s="18">
        <v>2020</v>
      </c>
      <c r="J4" s="18">
        <v>2021</v>
      </c>
    </row>
    <row r="5" spans="2:10" ht="16.5" customHeight="1">
      <c r="B5" s="1" t="s">
        <v>15</v>
      </c>
      <c r="C5" s="5"/>
      <c r="D5" s="9">
        <f>D15-D14</f>
        <v>0</v>
      </c>
      <c r="E5" s="9">
        <f aca="true" t="shared" si="0" ref="E5:J5">E15-E14</f>
        <v>0</v>
      </c>
      <c r="F5" s="9">
        <f>F15-F14</f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</row>
    <row r="6" spans="2:10" ht="16.5" customHeight="1">
      <c r="B6" s="6" t="s">
        <v>0</v>
      </c>
      <c r="C6" s="5">
        <v>5</v>
      </c>
      <c r="D6" s="10">
        <f>D16</f>
        <v>0</v>
      </c>
      <c r="E6" s="10">
        <f aca="true" t="shared" si="1" ref="E6:J6">E16</f>
        <v>0</v>
      </c>
      <c r="F6" s="10">
        <f t="shared" si="1"/>
        <v>0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0</v>
      </c>
    </row>
    <row r="7" spans="2:10" ht="16.5" customHeight="1">
      <c r="B7" s="7" t="s">
        <v>1</v>
      </c>
      <c r="C7" s="5" t="s">
        <v>2</v>
      </c>
      <c r="D7" s="11">
        <f>D17</f>
        <v>0</v>
      </c>
      <c r="E7" s="11">
        <f aca="true" t="shared" si="2" ref="E7:J7">E17</f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 t="shared" si="2"/>
        <v>0</v>
      </c>
    </row>
    <row r="8" spans="2:10" ht="16.5" customHeight="1">
      <c r="B8" s="7" t="s">
        <v>13</v>
      </c>
      <c r="C8" s="5"/>
      <c r="D8" s="11">
        <f aca="true" t="shared" si="3" ref="D8:J8">-D5+D6-D7</f>
        <v>0</v>
      </c>
      <c r="E8" s="11">
        <f t="shared" si="3"/>
        <v>0</v>
      </c>
      <c r="F8" s="11">
        <f t="shared" si="3"/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</row>
    <row r="9" spans="2:10" ht="16.5" customHeight="1">
      <c r="B9" s="19" t="s">
        <v>14</v>
      </c>
      <c r="C9" s="15"/>
      <c r="D9" s="20">
        <f>D18</f>
        <v>0</v>
      </c>
      <c r="E9" s="20">
        <f aca="true" t="shared" si="4" ref="E9:J9">D9+E8</f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</row>
    <row r="10" ht="16.5" customHeight="1"/>
    <row r="11" ht="16.5" customHeight="1">
      <c r="B11" s="8" t="s">
        <v>26</v>
      </c>
    </row>
    <row r="12" ht="16.5" customHeight="1"/>
    <row r="13" spans="2:10" ht="16.5" customHeight="1">
      <c r="B13" s="16" t="s">
        <v>12</v>
      </c>
      <c r="C13" s="16" t="s">
        <v>16</v>
      </c>
      <c r="D13" s="17" t="s">
        <v>8</v>
      </c>
      <c r="E13" s="17" t="s">
        <v>9</v>
      </c>
      <c r="F13" s="18">
        <v>2017</v>
      </c>
      <c r="G13" s="18">
        <v>2018</v>
      </c>
      <c r="H13" s="18">
        <v>2019</v>
      </c>
      <c r="I13" s="18">
        <v>2020</v>
      </c>
      <c r="J13" s="18">
        <v>2021</v>
      </c>
    </row>
    <row r="14" spans="2:10" ht="16.5" customHeight="1">
      <c r="B14" s="1" t="s">
        <v>10</v>
      </c>
      <c r="C14" s="5" t="s">
        <v>31</v>
      </c>
      <c r="D14" s="13"/>
      <c r="E14" s="13"/>
      <c r="F14" s="13"/>
      <c r="G14" s="13"/>
      <c r="H14" s="13"/>
      <c r="I14" s="13"/>
      <c r="J14" s="13"/>
    </row>
    <row r="15" spans="2:10" ht="16.5" customHeight="1">
      <c r="B15" s="1" t="s">
        <v>11</v>
      </c>
      <c r="C15" s="5" t="s">
        <v>3</v>
      </c>
      <c r="D15" s="13"/>
      <c r="E15" s="13"/>
      <c r="F15" s="13"/>
      <c r="G15" s="13"/>
      <c r="H15" s="13"/>
      <c r="I15" s="13"/>
      <c r="J15" s="13"/>
    </row>
    <row r="16" spans="2:10" ht="16.5" customHeight="1">
      <c r="B16" s="1" t="s">
        <v>0</v>
      </c>
      <c r="C16" s="5">
        <v>5</v>
      </c>
      <c r="D16" s="13"/>
      <c r="E16" s="13"/>
      <c r="F16" s="13"/>
      <c r="G16" s="13"/>
      <c r="H16" s="13"/>
      <c r="I16" s="13"/>
      <c r="J16" s="13"/>
    </row>
    <row r="17" spans="2:10" ht="16.5" customHeight="1">
      <c r="B17" s="1" t="s">
        <v>1</v>
      </c>
      <c r="C17" s="5" t="s">
        <v>2</v>
      </c>
      <c r="D17" s="13"/>
      <c r="E17" s="13"/>
      <c r="F17" s="13"/>
      <c r="G17" s="13"/>
      <c r="H17" s="13"/>
      <c r="I17" s="13"/>
      <c r="J17" s="13"/>
    </row>
    <row r="18" spans="2:10" ht="16.5" customHeight="1">
      <c r="B18" s="1" t="s">
        <v>4</v>
      </c>
      <c r="C18" s="5" t="s">
        <v>5</v>
      </c>
      <c r="D18" s="13"/>
      <c r="E18" s="9"/>
      <c r="F18" s="9"/>
      <c r="G18" s="9"/>
      <c r="H18" s="9"/>
      <c r="I18" s="9"/>
      <c r="J18" s="9"/>
    </row>
    <row r="19" ht="16.5" customHeight="1"/>
    <row r="20" ht="16.5" customHeight="1">
      <c r="B20" s="8" t="s">
        <v>6</v>
      </c>
    </row>
    <row r="21" ht="16.5" customHeight="1"/>
    <row r="22" spans="2:10" ht="16.5" customHeight="1">
      <c r="B22" s="16" t="s">
        <v>12</v>
      </c>
      <c r="C22" s="16"/>
      <c r="D22" s="17" t="s">
        <v>8</v>
      </c>
      <c r="E22" s="17" t="s">
        <v>9</v>
      </c>
      <c r="F22" s="18">
        <v>2017</v>
      </c>
      <c r="G22" s="18">
        <v>2018</v>
      </c>
      <c r="H22" s="18">
        <v>2019</v>
      </c>
      <c r="I22" s="18">
        <v>2020</v>
      </c>
      <c r="J22" s="18">
        <v>2021</v>
      </c>
    </row>
    <row r="23" spans="2:10" ht="16.5" customHeight="1">
      <c r="B23" s="1" t="s">
        <v>17</v>
      </c>
      <c r="C23" s="5"/>
      <c r="D23" s="12">
        <f aca="true" t="shared" si="5" ref="D23:J23">IF(D15=0,0,D9/D15)</f>
        <v>0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</row>
    <row r="24" spans="2:10" ht="16.5" customHeight="1">
      <c r="B24" s="1" t="s">
        <v>18</v>
      </c>
      <c r="C24" s="5"/>
      <c r="D24" s="14">
        <f>D15*2.5</f>
        <v>0</v>
      </c>
      <c r="E24" s="14">
        <f aca="true" t="shared" si="6" ref="E24:J24">E15*2.5</f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</row>
    <row r="25" spans="2:4" ht="16.5" customHeight="1" thickBot="1">
      <c r="B25" s="22"/>
      <c r="C25" s="23"/>
      <c r="D25" s="22"/>
    </row>
    <row r="26" spans="1:4" ht="16.5" customHeight="1">
      <c r="A26" s="27"/>
      <c r="B26" s="34" t="s">
        <v>19</v>
      </c>
      <c r="C26" s="35"/>
      <c r="D26" s="24">
        <f>AVERAGE(E24:J24)</f>
        <v>0</v>
      </c>
    </row>
    <row r="27" spans="1:4" ht="16.5" customHeight="1">
      <c r="A27" s="27"/>
      <c r="B27" s="36" t="s">
        <v>21</v>
      </c>
      <c r="C27" s="37"/>
      <c r="D27" s="25">
        <f>J24</f>
        <v>0</v>
      </c>
    </row>
    <row r="28" spans="1:4" ht="16.5" customHeight="1" thickBot="1">
      <c r="A28" s="27"/>
      <c r="B28" s="38" t="s">
        <v>20</v>
      </c>
      <c r="C28" s="39"/>
      <c r="D28" s="26">
        <f>J9</f>
        <v>0</v>
      </c>
    </row>
    <row r="31" ht="12.75">
      <c r="B31" s="2" t="s">
        <v>28</v>
      </c>
    </row>
  </sheetData>
  <sheetProtection/>
  <mergeCells count="3">
    <mergeCell ref="B26:C26"/>
    <mergeCell ref="B27:C27"/>
    <mergeCell ref="B28:C28"/>
  </mergeCells>
  <conditionalFormatting sqref="D28">
    <cfRule type="cellIs" priority="1" dxfId="0" operator="greaterThan">
      <formula>$D$27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2"/>
  <headerFooter alignWithMargins="0">
    <oddHeader>&amp;L&amp;G&amp;C&amp;"Arial Narrow,Normal"&amp;F&amp;R&amp;"Arial Narrow,Normal"&amp;D</oddHeader>
    <oddFooter>&amp;C&amp;"Arial Narrow,Normal"&amp;A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28"/>
  <sheetViews>
    <sheetView zoomScalePageLayoutView="0" workbookViewId="0" topLeftCell="A1">
      <selection activeCell="C15" sqref="C15"/>
    </sheetView>
  </sheetViews>
  <sheetFormatPr defaultColWidth="10.8515625" defaultRowHeight="12.75"/>
  <cols>
    <col min="1" max="1" width="3.57421875" style="2" customWidth="1"/>
    <col min="2" max="2" width="47.57421875" style="2" customWidth="1"/>
    <col min="3" max="3" width="24.140625" style="3" customWidth="1"/>
    <col min="4" max="16384" width="10.8515625" style="2" customWidth="1"/>
  </cols>
  <sheetData>
    <row r="1" ht="6.75" customHeight="1"/>
    <row r="2" ht="15.75">
      <c r="B2" s="4" t="s">
        <v>7</v>
      </c>
    </row>
    <row r="4" spans="2:10" ht="16.5" customHeight="1">
      <c r="B4" s="16" t="s">
        <v>12</v>
      </c>
      <c r="C4" s="16" t="s">
        <v>16</v>
      </c>
      <c r="D4" s="17" t="s">
        <v>8</v>
      </c>
      <c r="E4" s="17" t="s">
        <v>9</v>
      </c>
      <c r="F4" s="18">
        <v>2017</v>
      </c>
      <c r="G4" s="18">
        <v>2018</v>
      </c>
      <c r="H4" s="18">
        <v>2019</v>
      </c>
      <c r="I4" s="18">
        <v>2020</v>
      </c>
      <c r="J4" s="18">
        <v>2021</v>
      </c>
    </row>
    <row r="5" spans="2:10" ht="16.5" customHeight="1">
      <c r="B5" s="1" t="s">
        <v>15</v>
      </c>
      <c r="C5" s="5"/>
      <c r="D5" s="9">
        <f>D15-D14</f>
        <v>50000</v>
      </c>
      <c r="E5" s="9">
        <f aca="true" t="shared" si="0" ref="E5:J5">E15-E14</f>
        <v>50000</v>
      </c>
      <c r="F5" s="9">
        <f t="shared" si="0"/>
        <v>50000</v>
      </c>
      <c r="G5" s="9">
        <f t="shared" si="0"/>
        <v>50000</v>
      </c>
      <c r="H5" s="9">
        <f t="shared" si="0"/>
        <v>50000</v>
      </c>
      <c r="I5" s="9">
        <f t="shared" si="0"/>
        <v>50000</v>
      </c>
      <c r="J5" s="9">
        <f t="shared" si="0"/>
        <v>50000</v>
      </c>
    </row>
    <row r="6" spans="2:10" ht="16.5" customHeight="1">
      <c r="B6" s="6" t="s">
        <v>0</v>
      </c>
      <c r="C6" s="5">
        <v>5</v>
      </c>
      <c r="D6" s="10">
        <f>D16</f>
        <v>200000</v>
      </c>
      <c r="E6" s="10">
        <f aca="true" t="shared" si="1" ref="E6:J7">E16</f>
        <v>200000</v>
      </c>
      <c r="F6" s="10">
        <f t="shared" si="1"/>
        <v>200000</v>
      </c>
      <c r="G6" s="10">
        <f t="shared" si="1"/>
        <v>200000</v>
      </c>
      <c r="H6" s="10">
        <f t="shared" si="1"/>
        <v>200000</v>
      </c>
      <c r="I6" s="10">
        <f t="shared" si="1"/>
        <v>200000</v>
      </c>
      <c r="J6" s="10">
        <f t="shared" si="1"/>
        <v>200000</v>
      </c>
    </row>
    <row r="7" spans="2:10" ht="16.5" customHeight="1">
      <c r="B7" s="7" t="s">
        <v>1</v>
      </c>
      <c r="C7" s="5" t="s">
        <v>2</v>
      </c>
      <c r="D7" s="11">
        <f>D17</f>
        <v>50000</v>
      </c>
      <c r="E7" s="11">
        <f t="shared" si="1"/>
        <v>50000</v>
      </c>
      <c r="F7" s="11">
        <f t="shared" si="1"/>
        <v>50000</v>
      </c>
      <c r="G7" s="11">
        <f t="shared" si="1"/>
        <v>50000</v>
      </c>
      <c r="H7" s="11">
        <f t="shared" si="1"/>
        <v>50000</v>
      </c>
      <c r="I7" s="11">
        <f t="shared" si="1"/>
        <v>50000</v>
      </c>
      <c r="J7" s="11">
        <f t="shared" si="1"/>
        <v>50000</v>
      </c>
    </row>
    <row r="8" spans="2:10" ht="16.5" customHeight="1">
      <c r="B8" s="7" t="s">
        <v>13</v>
      </c>
      <c r="C8" s="5"/>
      <c r="D8" s="11">
        <f aca="true" t="shared" si="2" ref="D8:J8">-D5+D6-D7</f>
        <v>100000</v>
      </c>
      <c r="E8" s="11">
        <f t="shared" si="2"/>
        <v>100000</v>
      </c>
      <c r="F8" s="11">
        <f t="shared" si="2"/>
        <v>100000</v>
      </c>
      <c r="G8" s="11">
        <f t="shared" si="2"/>
        <v>100000</v>
      </c>
      <c r="H8" s="11">
        <f t="shared" si="2"/>
        <v>100000</v>
      </c>
      <c r="I8" s="11">
        <f t="shared" si="2"/>
        <v>100000</v>
      </c>
      <c r="J8" s="11">
        <f t="shared" si="2"/>
        <v>100000</v>
      </c>
    </row>
    <row r="9" spans="2:10" ht="16.5" customHeight="1">
      <c r="B9" s="19" t="s">
        <v>14</v>
      </c>
      <c r="C9" s="15"/>
      <c r="D9" s="20">
        <f>D18</f>
        <v>1000000</v>
      </c>
      <c r="E9" s="20">
        <f aca="true" t="shared" si="3" ref="E9:J9">D9+E8</f>
        <v>1100000</v>
      </c>
      <c r="F9" s="21">
        <f t="shared" si="3"/>
        <v>1200000</v>
      </c>
      <c r="G9" s="21">
        <f t="shared" si="3"/>
        <v>1300000</v>
      </c>
      <c r="H9" s="21">
        <f t="shared" si="3"/>
        <v>1400000</v>
      </c>
      <c r="I9" s="21">
        <f t="shared" si="3"/>
        <v>1500000</v>
      </c>
      <c r="J9" s="21">
        <f t="shared" si="3"/>
        <v>1600000</v>
      </c>
    </row>
    <row r="10" ht="16.5" customHeight="1"/>
    <row r="11" ht="16.5" customHeight="1">
      <c r="B11" s="8" t="s">
        <v>26</v>
      </c>
    </row>
    <row r="12" ht="16.5" customHeight="1"/>
    <row r="13" spans="2:10" ht="16.5" customHeight="1">
      <c r="B13" s="16" t="s">
        <v>12</v>
      </c>
      <c r="C13" s="16" t="s">
        <v>16</v>
      </c>
      <c r="D13" s="17" t="s">
        <v>8</v>
      </c>
      <c r="E13" s="17" t="s">
        <v>9</v>
      </c>
      <c r="F13" s="18">
        <v>2017</v>
      </c>
      <c r="G13" s="18">
        <v>2018</v>
      </c>
      <c r="H13" s="18">
        <v>2019</v>
      </c>
      <c r="I13" s="18">
        <v>2020</v>
      </c>
      <c r="J13" s="18">
        <v>2021</v>
      </c>
    </row>
    <row r="14" spans="2:10" ht="16.5" customHeight="1">
      <c r="B14" s="1" t="s">
        <v>10</v>
      </c>
      <c r="C14" s="5" t="s">
        <v>31</v>
      </c>
      <c r="D14" s="13">
        <v>1000000</v>
      </c>
      <c r="E14" s="13">
        <v>1100000</v>
      </c>
      <c r="F14" s="13">
        <v>1200000</v>
      </c>
      <c r="G14" s="13">
        <v>1300000</v>
      </c>
      <c r="H14" s="13">
        <v>1400000</v>
      </c>
      <c r="I14" s="13">
        <v>1500000</v>
      </c>
      <c r="J14" s="13">
        <v>1600000</v>
      </c>
    </row>
    <row r="15" spans="2:10" ht="16.5" customHeight="1">
      <c r="B15" s="1" t="s">
        <v>11</v>
      </c>
      <c r="C15" s="5" t="s">
        <v>3</v>
      </c>
      <c r="D15" s="13">
        <v>1050000</v>
      </c>
      <c r="E15" s="13">
        <v>1150000</v>
      </c>
      <c r="F15" s="13">
        <v>1250000</v>
      </c>
      <c r="G15" s="13">
        <v>1350000</v>
      </c>
      <c r="H15" s="13">
        <v>1450000</v>
      </c>
      <c r="I15" s="13">
        <v>1550000</v>
      </c>
      <c r="J15" s="13">
        <v>1650000</v>
      </c>
    </row>
    <row r="16" spans="2:10" ht="16.5" customHeight="1">
      <c r="B16" s="1" t="s">
        <v>0</v>
      </c>
      <c r="C16" s="5">
        <v>5</v>
      </c>
      <c r="D16" s="13">
        <v>200000</v>
      </c>
      <c r="E16" s="13">
        <v>200000</v>
      </c>
      <c r="F16" s="13">
        <v>200000</v>
      </c>
      <c r="G16" s="13">
        <v>200000</v>
      </c>
      <c r="H16" s="13">
        <v>200000</v>
      </c>
      <c r="I16" s="13">
        <v>200000</v>
      </c>
      <c r="J16" s="13">
        <v>200000</v>
      </c>
    </row>
    <row r="17" spans="2:10" ht="16.5" customHeight="1">
      <c r="B17" s="1" t="s">
        <v>1</v>
      </c>
      <c r="C17" s="5" t="s">
        <v>2</v>
      </c>
      <c r="D17" s="13">
        <v>50000</v>
      </c>
      <c r="E17" s="13">
        <v>50000</v>
      </c>
      <c r="F17" s="13">
        <v>50000</v>
      </c>
      <c r="G17" s="13">
        <v>50000</v>
      </c>
      <c r="H17" s="13">
        <v>50000</v>
      </c>
      <c r="I17" s="13">
        <v>50000</v>
      </c>
      <c r="J17" s="13">
        <v>50000</v>
      </c>
    </row>
    <row r="18" spans="2:10" ht="16.5" customHeight="1">
      <c r="B18" s="1" t="s">
        <v>4</v>
      </c>
      <c r="C18" s="5" t="s">
        <v>5</v>
      </c>
      <c r="D18" s="13">
        <v>1000000</v>
      </c>
      <c r="E18" s="9"/>
      <c r="F18" s="9"/>
      <c r="G18" s="9"/>
      <c r="H18" s="9"/>
      <c r="I18" s="9"/>
      <c r="J18" s="9"/>
    </row>
    <row r="19" ht="16.5" customHeight="1"/>
    <row r="20" ht="16.5" customHeight="1">
      <c r="B20" s="8" t="s">
        <v>6</v>
      </c>
    </row>
    <row r="21" ht="16.5" customHeight="1"/>
    <row r="22" spans="2:10" ht="16.5" customHeight="1">
      <c r="B22" s="16" t="s">
        <v>12</v>
      </c>
      <c r="C22" s="16"/>
      <c r="D22" s="17" t="s">
        <v>8</v>
      </c>
      <c r="E22" s="17" t="s">
        <v>9</v>
      </c>
      <c r="F22" s="18">
        <v>2017</v>
      </c>
      <c r="G22" s="18">
        <v>2018</v>
      </c>
      <c r="H22" s="18">
        <v>2019</v>
      </c>
      <c r="I22" s="18">
        <v>2020</v>
      </c>
      <c r="J22" s="18">
        <v>2021</v>
      </c>
    </row>
    <row r="23" spans="2:10" ht="16.5" customHeight="1">
      <c r="B23" s="1" t="s">
        <v>17</v>
      </c>
      <c r="C23" s="5"/>
      <c r="D23" s="12">
        <f aca="true" t="shared" si="4" ref="D23:J23">IF(D15=0,0,D9/D15)</f>
        <v>0.9523809523809523</v>
      </c>
      <c r="E23" s="12">
        <f t="shared" si="4"/>
        <v>0.9565217391304348</v>
      </c>
      <c r="F23" s="12">
        <f t="shared" si="4"/>
        <v>0.96</v>
      </c>
      <c r="G23" s="12">
        <f t="shared" si="4"/>
        <v>0.9629629629629629</v>
      </c>
      <c r="H23" s="12">
        <f t="shared" si="4"/>
        <v>0.9655172413793104</v>
      </c>
      <c r="I23" s="12">
        <f t="shared" si="4"/>
        <v>0.967741935483871</v>
      </c>
      <c r="J23" s="12">
        <f t="shared" si="4"/>
        <v>0.9696969696969697</v>
      </c>
    </row>
    <row r="24" spans="2:10" ht="16.5" customHeight="1">
      <c r="B24" s="1" t="s">
        <v>18</v>
      </c>
      <c r="C24" s="5"/>
      <c r="D24" s="14">
        <f>D15*2.5</f>
        <v>2625000</v>
      </c>
      <c r="E24" s="14">
        <f aca="true" t="shared" si="5" ref="E24:J24">E15*2.5</f>
        <v>2875000</v>
      </c>
      <c r="F24" s="14">
        <f t="shared" si="5"/>
        <v>3125000</v>
      </c>
      <c r="G24" s="14">
        <f t="shared" si="5"/>
        <v>3375000</v>
      </c>
      <c r="H24" s="14">
        <f t="shared" si="5"/>
        <v>3625000</v>
      </c>
      <c r="I24" s="14">
        <f t="shared" si="5"/>
        <v>3875000</v>
      </c>
      <c r="J24" s="14">
        <f t="shared" si="5"/>
        <v>4125000</v>
      </c>
    </row>
    <row r="25" spans="2:4" ht="16.5" customHeight="1" thickBot="1">
      <c r="B25" s="22"/>
      <c r="C25" s="23"/>
      <c r="D25" s="22"/>
    </row>
    <row r="26" spans="1:4" ht="16.5" customHeight="1">
      <c r="A26" s="27"/>
      <c r="B26" s="34" t="s">
        <v>19</v>
      </c>
      <c r="C26" s="35"/>
      <c r="D26" s="24">
        <f>AVERAGE(E24:H24)</f>
        <v>3250000</v>
      </c>
    </row>
    <row r="27" spans="1:4" ht="16.5" customHeight="1">
      <c r="A27" s="27"/>
      <c r="B27" s="36" t="s">
        <v>21</v>
      </c>
      <c r="C27" s="37"/>
      <c r="D27" s="25">
        <f>J24</f>
        <v>4125000</v>
      </c>
    </row>
    <row r="28" spans="1:4" ht="16.5" customHeight="1" thickBot="1">
      <c r="A28" s="27"/>
      <c r="B28" s="38" t="s">
        <v>20</v>
      </c>
      <c r="C28" s="39"/>
      <c r="D28" s="26">
        <f>J9</f>
        <v>1600000</v>
      </c>
    </row>
  </sheetData>
  <sheetProtection/>
  <mergeCells count="3">
    <mergeCell ref="B26:C26"/>
    <mergeCell ref="B27:C27"/>
    <mergeCell ref="B28:C28"/>
  </mergeCells>
  <conditionalFormatting sqref="D28">
    <cfRule type="cellIs" priority="1" dxfId="0" operator="greaterThan">
      <formula>$D$27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2"/>
  <headerFooter alignWithMargins="0">
    <oddHeader>&amp;L&amp;G&amp;C&amp;"Arial Narrow,Normal"&amp;F&amp;R&amp;"Arial Narrow,Normal"&amp;D</oddHeader>
    <oddFooter>&amp;C&amp;"Arial Narrow,Normal"&amp;A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J27"/>
  <sheetViews>
    <sheetView zoomScalePageLayoutView="0" workbookViewId="0" topLeftCell="A1">
      <selection activeCell="G25" sqref="G25"/>
    </sheetView>
  </sheetViews>
  <sheetFormatPr defaultColWidth="10.8515625" defaultRowHeight="12.75"/>
  <cols>
    <col min="1" max="1" width="3.57421875" style="2" customWidth="1"/>
    <col min="2" max="2" width="47.57421875" style="2" customWidth="1"/>
    <col min="3" max="3" width="24.140625" style="3" customWidth="1"/>
    <col min="4" max="16384" width="10.8515625" style="2" customWidth="1"/>
  </cols>
  <sheetData>
    <row r="1" ht="6.75" customHeight="1"/>
    <row r="2" ht="15.75">
      <c r="B2" s="4" t="s">
        <v>30</v>
      </c>
    </row>
    <row r="4" spans="2:10" ht="16.5" customHeight="1">
      <c r="B4" s="16" t="s">
        <v>12</v>
      </c>
      <c r="C4" s="16" t="s">
        <v>16</v>
      </c>
      <c r="D4" s="17" t="s">
        <v>8</v>
      </c>
      <c r="E4" s="17" t="s">
        <v>9</v>
      </c>
      <c r="F4" s="18">
        <v>2017</v>
      </c>
      <c r="G4" s="18">
        <v>2018</v>
      </c>
      <c r="H4" s="18">
        <v>2019</v>
      </c>
      <c r="I4" s="18">
        <v>2020</v>
      </c>
      <c r="J4" s="18">
        <v>2021</v>
      </c>
    </row>
    <row r="5" spans="2:10" ht="16.5" customHeight="1">
      <c r="B5" s="1" t="s">
        <v>15</v>
      </c>
      <c r="C5" s="5"/>
      <c r="D5" s="9">
        <f>D15-D14</f>
        <v>0</v>
      </c>
      <c r="E5" s="9">
        <f aca="true" t="shared" si="0" ref="E5:J5">E15-E14</f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</row>
    <row r="6" spans="2:10" ht="16.5" customHeight="1">
      <c r="B6" s="6" t="s">
        <v>0</v>
      </c>
      <c r="C6" s="5">
        <v>5</v>
      </c>
      <c r="D6" s="10">
        <f>D16</f>
        <v>0</v>
      </c>
      <c r="E6" s="10">
        <f aca="true" t="shared" si="1" ref="E6:J7">E16</f>
        <v>0</v>
      </c>
      <c r="F6" s="10">
        <f t="shared" si="1"/>
        <v>0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0</v>
      </c>
    </row>
    <row r="7" spans="2:10" ht="16.5" customHeight="1">
      <c r="B7" s="7" t="s">
        <v>1</v>
      </c>
      <c r="C7" s="5" t="s">
        <v>2</v>
      </c>
      <c r="D7" s="11">
        <f>D17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</row>
    <row r="8" spans="2:10" ht="16.5" customHeight="1">
      <c r="B8" s="7" t="s">
        <v>13</v>
      </c>
      <c r="C8" s="5"/>
      <c r="D8" s="11">
        <f aca="true" t="shared" si="2" ref="D8:J8">-D5+D6-D7</f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</row>
    <row r="9" spans="2:10" ht="16.5" customHeight="1">
      <c r="B9" s="19" t="s">
        <v>14</v>
      </c>
      <c r="C9" s="15"/>
      <c r="D9" s="20">
        <f>D18</f>
        <v>0</v>
      </c>
      <c r="E9" s="20">
        <f aca="true" t="shared" si="3" ref="E9:J9">D9+E8</f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0</v>
      </c>
    </row>
    <row r="10" ht="16.5" customHeight="1"/>
    <row r="11" ht="16.5" customHeight="1">
      <c r="B11" s="8" t="s">
        <v>26</v>
      </c>
    </row>
    <row r="12" ht="16.5" customHeight="1"/>
    <row r="13" spans="2:10" ht="16.5" customHeight="1">
      <c r="B13" s="16" t="s">
        <v>12</v>
      </c>
      <c r="C13" s="16" t="s">
        <v>16</v>
      </c>
      <c r="D13" s="17" t="s">
        <v>8</v>
      </c>
      <c r="E13" s="17" t="s">
        <v>9</v>
      </c>
      <c r="F13" s="18">
        <v>2017</v>
      </c>
      <c r="G13" s="18">
        <v>2018</v>
      </c>
      <c r="H13" s="18">
        <v>2019</v>
      </c>
      <c r="I13" s="18">
        <v>2020</v>
      </c>
      <c r="J13" s="18">
        <v>2021</v>
      </c>
    </row>
    <row r="14" spans="2:10" ht="16.5" customHeight="1">
      <c r="B14" s="1" t="s">
        <v>10</v>
      </c>
      <c r="C14" s="5" t="s">
        <v>31</v>
      </c>
      <c r="D14" s="13"/>
      <c r="E14" s="13"/>
      <c r="F14" s="13"/>
      <c r="G14" s="13"/>
      <c r="H14" s="13"/>
      <c r="I14" s="13"/>
      <c r="J14" s="13"/>
    </row>
    <row r="15" spans="2:10" ht="16.5" customHeight="1">
      <c r="B15" s="1" t="s">
        <v>11</v>
      </c>
      <c r="C15" s="5" t="s">
        <v>3</v>
      </c>
      <c r="D15" s="13"/>
      <c r="E15" s="13"/>
      <c r="F15" s="13"/>
      <c r="G15" s="13"/>
      <c r="H15" s="13"/>
      <c r="I15" s="13"/>
      <c r="J15" s="13"/>
    </row>
    <row r="16" spans="2:10" ht="16.5" customHeight="1">
      <c r="B16" s="1" t="s">
        <v>0</v>
      </c>
      <c r="C16" s="5">
        <v>5</v>
      </c>
      <c r="D16" s="13"/>
      <c r="E16" s="13"/>
      <c r="F16" s="13"/>
      <c r="G16" s="13"/>
      <c r="H16" s="13"/>
      <c r="I16" s="13"/>
      <c r="J16" s="13"/>
    </row>
    <row r="17" spans="2:10" ht="16.5" customHeight="1">
      <c r="B17" s="1" t="s">
        <v>1</v>
      </c>
      <c r="C17" s="5" t="s">
        <v>2</v>
      </c>
      <c r="D17" s="13"/>
      <c r="E17" s="13"/>
      <c r="F17" s="13"/>
      <c r="G17" s="13"/>
      <c r="H17" s="13"/>
      <c r="I17" s="13"/>
      <c r="J17" s="13"/>
    </row>
    <row r="18" spans="2:10" ht="16.5" customHeight="1">
      <c r="B18" s="1" t="s">
        <v>4</v>
      </c>
      <c r="C18" s="5" t="s">
        <v>5</v>
      </c>
      <c r="D18" s="13"/>
      <c r="E18" s="9"/>
      <c r="F18" s="9"/>
      <c r="G18" s="9"/>
      <c r="H18" s="9"/>
      <c r="I18" s="9"/>
      <c r="J18" s="9"/>
    </row>
    <row r="19" spans="2:4" ht="16.5" customHeight="1">
      <c r="B19" s="30"/>
      <c r="C19" s="31"/>
      <c r="D19" s="30"/>
    </row>
    <row r="20" spans="2:4" ht="16.5" customHeight="1" thickBot="1">
      <c r="B20" s="28"/>
      <c r="C20" s="29"/>
      <c r="D20" s="28"/>
    </row>
    <row r="21" spans="1:4" ht="16.5" customHeight="1">
      <c r="A21" s="27"/>
      <c r="B21" s="34" t="s">
        <v>24</v>
      </c>
      <c r="C21" s="35"/>
      <c r="D21" s="24">
        <f>AVERAGE(D5:J5)+D22</f>
        <v>0</v>
      </c>
    </row>
    <row r="22" spans="1:4" ht="16.5" customHeight="1">
      <c r="A22" s="27"/>
      <c r="B22" s="40" t="s">
        <v>25</v>
      </c>
      <c r="C22" s="41"/>
      <c r="D22" s="33">
        <v>0</v>
      </c>
    </row>
    <row r="23" spans="1:4" ht="16.5" customHeight="1">
      <c r="A23" s="27"/>
      <c r="B23" s="36" t="s">
        <v>22</v>
      </c>
      <c r="C23" s="37"/>
      <c r="D23" s="25">
        <f>D21*30</f>
        <v>0</v>
      </c>
    </row>
    <row r="24" spans="1:4" ht="16.5" customHeight="1" thickBot="1">
      <c r="A24" s="27"/>
      <c r="B24" s="38" t="s">
        <v>20</v>
      </c>
      <c r="C24" s="39"/>
      <c r="D24" s="26">
        <f>J9</f>
        <v>0</v>
      </c>
    </row>
    <row r="27" ht="12.75">
      <c r="B27" s="2" t="s">
        <v>29</v>
      </c>
    </row>
  </sheetData>
  <sheetProtection/>
  <mergeCells count="4">
    <mergeCell ref="B21:C21"/>
    <mergeCell ref="B23:C23"/>
    <mergeCell ref="B24:C24"/>
    <mergeCell ref="B22:C22"/>
  </mergeCells>
  <conditionalFormatting sqref="D24">
    <cfRule type="cellIs" priority="1" dxfId="0" operator="greaterThan">
      <formula>$D$23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2"/>
  <headerFooter alignWithMargins="0">
    <oddHeader>&amp;L&amp;G&amp;C&amp;"Arial Narrow,Normal"&amp;F&amp;R&amp;"Arial Narrow,Normal"&amp;D</oddHeader>
    <oddFooter>&amp;C&amp;"Arial Narrow,Normal"&amp;A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J24"/>
  <sheetViews>
    <sheetView zoomScalePageLayoutView="0" workbookViewId="0" topLeftCell="A1">
      <selection activeCell="D22" sqref="D22"/>
    </sheetView>
  </sheetViews>
  <sheetFormatPr defaultColWidth="10.8515625" defaultRowHeight="12.75"/>
  <cols>
    <col min="1" max="1" width="3.57421875" style="2" customWidth="1"/>
    <col min="2" max="2" width="47.57421875" style="2" customWidth="1"/>
    <col min="3" max="3" width="24.140625" style="3" customWidth="1"/>
    <col min="4" max="16384" width="10.8515625" style="2" customWidth="1"/>
  </cols>
  <sheetData>
    <row r="1" ht="6.75" customHeight="1"/>
    <row r="2" ht="15.75">
      <c r="B2" s="4" t="s">
        <v>23</v>
      </c>
    </row>
    <row r="4" spans="2:10" ht="16.5" customHeight="1">
      <c r="B4" s="16" t="s">
        <v>12</v>
      </c>
      <c r="C4" s="16" t="s">
        <v>16</v>
      </c>
      <c r="D4" s="17" t="s">
        <v>8</v>
      </c>
      <c r="E4" s="17" t="s">
        <v>9</v>
      </c>
      <c r="F4" s="18">
        <v>2017</v>
      </c>
      <c r="G4" s="18">
        <v>2018</v>
      </c>
      <c r="H4" s="18">
        <v>2019</v>
      </c>
      <c r="I4" s="18">
        <v>2020</v>
      </c>
      <c r="J4" s="18">
        <v>2021</v>
      </c>
    </row>
    <row r="5" spans="2:10" ht="16.5" customHeight="1">
      <c r="B5" s="1" t="s">
        <v>15</v>
      </c>
      <c r="C5" s="5"/>
      <c r="D5" s="9">
        <f>D15-D14</f>
        <v>1700000</v>
      </c>
      <c r="E5" s="9">
        <f aca="true" t="shared" si="0" ref="E5:J5">E15-E14</f>
        <v>1700000</v>
      </c>
      <c r="F5" s="9">
        <f t="shared" si="0"/>
        <v>1700000</v>
      </c>
      <c r="G5" s="9">
        <f t="shared" si="0"/>
        <v>1700000</v>
      </c>
      <c r="H5" s="9">
        <f t="shared" si="0"/>
        <v>1700000</v>
      </c>
      <c r="I5" s="9">
        <f t="shared" si="0"/>
        <v>1700000</v>
      </c>
      <c r="J5" s="9">
        <f t="shared" si="0"/>
        <v>1700000</v>
      </c>
    </row>
    <row r="6" spans="2:10" ht="16.5" customHeight="1">
      <c r="B6" s="6" t="s">
        <v>0</v>
      </c>
      <c r="C6" s="5">
        <v>5</v>
      </c>
      <c r="D6" s="10">
        <f>D16</f>
        <v>2000000</v>
      </c>
      <c r="E6" s="10">
        <f aca="true" t="shared" si="1" ref="E6:J7">E16</f>
        <v>2500000</v>
      </c>
      <c r="F6" s="10">
        <f t="shared" si="1"/>
        <v>2000000</v>
      </c>
      <c r="G6" s="10">
        <f t="shared" si="1"/>
        <v>5000000</v>
      </c>
      <c r="H6" s="10">
        <f t="shared" si="1"/>
        <v>2000000</v>
      </c>
      <c r="I6" s="10">
        <f t="shared" si="1"/>
        <v>10000000</v>
      </c>
      <c r="J6" s="10">
        <f t="shared" si="1"/>
        <v>1500000</v>
      </c>
    </row>
    <row r="7" spans="2:10" ht="16.5" customHeight="1">
      <c r="B7" s="7" t="s">
        <v>1</v>
      </c>
      <c r="C7" s="5" t="s">
        <v>2</v>
      </c>
      <c r="D7" s="11">
        <f>D17</f>
        <v>0</v>
      </c>
      <c r="E7" s="11">
        <f t="shared" si="1"/>
        <v>0</v>
      </c>
      <c r="F7" s="11">
        <f t="shared" si="1"/>
        <v>0</v>
      </c>
      <c r="G7" s="11">
        <f t="shared" si="1"/>
        <v>1500000</v>
      </c>
      <c r="H7" s="11">
        <f t="shared" si="1"/>
        <v>0</v>
      </c>
      <c r="I7" s="11">
        <f t="shared" si="1"/>
        <v>0</v>
      </c>
      <c r="J7" s="11">
        <f t="shared" si="1"/>
        <v>0</v>
      </c>
    </row>
    <row r="8" spans="2:10" ht="16.5" customHeight="1">
      <c r="B8" s="7" t="s">
        <v>13</v>
      </c>
      <c r="C8" s="5"/>
      <c r="D8" s="11">
        <f aca="true" t="shared" si="2" ref="D8:J8">-D5+D6-D7</f>
        <v>300000</v>
      </c>
      <c r="E8" s="11">
        <f t="shared" si="2"/>
        <v>800000</v>
      </c>
      <c r="F8" s="11">
        <f t="shared" si="2"/>
        <v>300000</v>
      </c>
      <c r="G8" s="11">
        <f t="shared" si="2"/>
        <v>1800000</v>
      </c>
      <c r="H8" s="11">
        <f t="shared" si="2"/>
        <v>300000</v>
      </c>
      <c r="I8" s="11">
        <f t="shared" si="2"/>
        <v>8300000</v>
      </c>
      <c r="J8" s="11">
        <f t="shared" si="2"/>
        <v>-200000</v>
      </c>
    </row>
    <row r="9" spans="2:10" ht="16.5" customHeight="1">
      <c r="B9" s="19" t="s">
        <v>14</v>
      </c>
      <c r="C9" s="15"/>
      <c r="D9" s="20">
        <f>D18</f>
        <v>20000000</v>
      </c>
      <c r="E9" s="20">
        <f aca="true" t="shared" si="3" ref="E9:J9">D9+E8</f>
        <v>20800000</v>
      </c>
      <c r="F9" s="21">
        <f t="shared" si="3"/>
        <v>21100000</v>
      </c>
      <c r="G9" s="21">
        <f t="shared" si="3"/>
        <v>22900000</v>
      </c>
      <c r="H9" s="21">
        <f t="shared" si="3"/>
        <v>23200000</v>
      </c>
      <c r="I9" s="21">
        <f t="shared" si="3"/>
        <v>31500000</v>
      </c>
      <c r="J9" s="21">
        <f t="shared" si="3"/>
        <v>31300000</v>
      </c>
    </row>
    <row r="10" ht="16.5" customHeight="1"/>
    <row r="11" ht="16.5" customHeight="1">
      <c r="B11" s="8" t="s">
        <v>26</v>
      </c>
    </row>
    <row r="12" ht="16.5" customHeight="1"/>
    <row r="13" spans="2:10" ht="16.5" customHeight="1">
      <c r="B13" s="16" t="s">
        <v>12</v>
      </c>
      <c r="C13" s="16" t="s">
        <v>16</v>
      </c>
      <c r="D13" s="17" t="s">
        <v>8</v>
      </c>
      <c r="E13" s="17" t="s">
        <v>9</v>
      </c>
      <c r="F13" s="18">
        <v>2017</v>
      </c>
      <c r="G13" s="18">
        <v>2018</v>
      </c>
      <c r="H13" s="18">
        <v>2019</v>
      </c>
      <c r="I13" s="18">
        <v>2020</v>
      </c>
      <c r="J13" s="18">
        <v>2021</v>
      </c>
    </row>
    <row r="14" spans="2:10" ht="16.5" customHeight="1">
      <c r="B14" s="1" t="s">
        <v>10</v>
      </c>
      <c r="C14" s="5" t="s">
        <v>31</v>
      </c>
      <c r="D14" s="13">
        <v>15000000</v>
      </c>
      <c r="E14" s="13">
        <v>15500000</v>
      </c>
      <c r="F14" s="13">
        <v>16000000</v>
      </c>
      <c r="G14" s="13">
        <v>16200000</v>
      </c>
      <c r="H14" s="13">
        <v>16500000</v>
      </c>
      <c r="I14" s="13">
        <v>17000000</v>
      </c>
      <c r="J14" s="13">
        <v>17200000</v>
      </c>
    </row>
    <row r="15" spans="2:10" ht="16.5" customHeight="1">
      <c r="B15" s="1" t="s">
        <v>11</v>
      </c>
      <c r="C15" s="5" t="s">
        <v>3</v>
      </c>
      <c r="D15" s="13">
        <f>D14+1700000</f>
        <v>16700000</v>
      </c>
      <c r="E15" s="13">
        <f aca="true" t="shared" si="4" ref="E15:J15">E14+1700000</f>
        <v>17200000</v>
      </c>
      <c r="F15" s="13">
        <f t="shared" si="4"/>
        <v>17700000</v>
      </c>
      <c r="G15" s="13">
        <f t="shared" si="4"/>
        <v>17900000</v>
      </c>
      <c r="H15" s="13">
        <f t="shared" si="4"/>
        <v>18200000</v>
      </c>
      <c r="I15" s="13">
        <f t="shared" si="4"/>
        <v>18700000</v>
      </c>
      <c r="J15" s="13">
        <f t="shared" si="4"/>
        <v>18900000</v>
      </c>
    </row>
    <row r="16" spans="2:10" ht="16.5" customHeight="1">
      <c r="B16" s="1" t="s">
        <v>0</v>
      </c>
      <c r="C16" s="5">
        <v>5</v>
      </c>
      <c r="D16" s="13">
        <v>2000000</v>
      </c>
      <c r="E16" s="13">
        <v>2500000</v>
      </c>
      <c r="F16" s="13">
        <v>2000000</v>
      </c>
      <c r="G16" s="13">
        <v>5000000</v>
      </c>
      <c r="H16" s="13">
        <v>2000000</v>
      </c>
      <c r="I16" s="13">
        <v>10000000</v>
      </c>
      <c r="J16" s="13">
        <v>1500000</v>
      </c>
    </row>
    <row r="17" spans="2:10" ht="16.5" customHeight="1">
      <c r="B17" s="1" t="s">
        <v>1</v>
      </c>
      <c r="C17" s="5" t="s">
        <v>2</v>
      </c>
      <c r="D17" s="13">
        <v>0</v>
      </c>
      <c r="E17" s="13">
        <v>0</v>
      </c>
      <c r="F17" s="13">
        <v>0</v>
      </c>
      <c r="G17" s="13">
        <v>1500000</v>
      </c>
      <c r="H17" s="13">
        <v>0</v>
      </c>
      <c r="I17" s="13">
        <v>0</v>
      </c>
      <c r="J17" s="13">
        <v>0</v>
      </c>
    </row>
    <row r="18" spans="2:10" ht="16.5" customHeight="1">
      <c r="B18" s="1" t="s">
        <v>4</v>
      </c>
      <c r="C18" s="5" t="s">
        <v>5</v>
      </c>
      <c r="D18" s="13">
        <v>20000000</v>
      </c>
      <c r="E18" s="9"/>
      <c r="F18" s="9"/>
      <c r="G18" s="9"/>
      <c r="H18" s="9"/>
      <c r="I18" s="9"/>
      <c r="J18" s="9"/>
    </row>
    <row r="19" spans="2:4" ht="16.5" customHeight="1">
      <c r="B19" s="30"/>
      <c r="C19" s="31"/>
      <c r="D19" s="30"/>
    </row>
    <row r="20" spans="2:4" ht="16.5" customHeight="1" thickBot="1">
      <c r="B20" s="28"/>
      <c r="C20" s="29"/>
      <c r="D20" s="28"/>
    </row>
    <row r="21" spans="1:4" ht="16.5" customHeight="1">
      <c r="A21" s="27"/>
      <c r="B21" s="34" t="s">
        <v>24</v>
      </c>
      <c r="C21" s="35"/>
      <c r="D21" s="24">
        <f>AVERAGE(D5:J5)+D22</f>
        <v>1700000</v>
      </c>
    </row>
    <row r="22" spans="1:4" ht="16.5" customHeight="1">
      <c r="A22" s="27"/>
      <c r="B22" s="40" t="s">
        <v>25</v>
      </c>
      <c r="C22" s="41"/>
      <c r="D22" s="32">
        <v>0</v>
      </c>
    </row>
    <row r="23" spans="1:4" ht="16.5" customHeight="1">
      <c r="A23" s="27"/>
      <c r="B23" s="36" t="s">
        <v>22</v>
      </c>
      <c r="C23" s="37"/>
      <c r="D23" s="25">
        <f>D21*30</f>
        <v>51000000</v>
      </c>
    </row>
    <row r="24" spans="1:4" ht="16.5" customHeight="1" thickBot="1">
      <c r="A24" s="27"/>
      <c r="B24" s="38" t="s">
        <v>20</v>
      </c>
      <c r="C24" s="39"/>
      <c r="D24" s="26">
        <f>J9</f>
        <v>31300000</v>
      </c>
    </row>
  </sheetData>
  <sheetProtection/>
  <mergeCells count="4">
    <mergeCell ref="B21:C21"/>
    <mergeCell ref="B22:C22"/>
    <mergeCell ref="B23:C23"/>
    <mergeCell ref="B24:C24"/>
  </mergeCells>
  <conditionalFormatting sqref="D24">
    <cfRule type="cellIs" priority="1" dxfId="0" operator="greaterThan">
      <formula>$D$23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2"/>
  <headerFooter alignWithMargins="0">
    <oddHeader>&amp;L&amp;G&amp;C&amp;"Arial Narrow,Normal"&amp;F&amp;R&amp;"Arial Narrow,Normal"&amp;D</oddHeader>
    <oddFooter>&amp;C&amp;"Arial Narrow,Normal"&amp;A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Plafond d'endettement </dc:subject>
  <dc:creator>gianni.saitta@ucv.ch</dc:creator>
  <cp:keywords/>
  <dc:description/>
  <cp:lastModifiedBy>Blaise</cp:lastModifiedBy>
  <cp:lastPrinted>2016-09-01T08:07:42Z</cp:lastPrinted>
  <dcterms:created xsi:type="dcterms:W3CDTF">2006-04-18T11:42:01Z</dcterms:created>
  <dcterms:modified xsi:type="dcterms:W3CDTF">2016-11-14T09:07:06Z</dcterms:modified>
  <cp:category/>
  <cp:version/>
  <cp:contentType/>
  <cp:contentStatus/>
</cp:coreProperties>
</file>